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umanres\Payroll\PAY AWARDS\2024\"/>
    </mc:Choice>
  </mc:AlternateContent>
  <xr:revisionPtr revIDLastSave="0" documentId="13_ncr:1_{6FA6645E-0098-4F71-8197-758E2E3BF02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cademic" sheetId="6" r:id="rId1"/>
    <sheet name="Non Academic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9" i="5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8" i="6"/>
  <c r="J36" i="6"/>
  <c r="E9" i="6"/>
  <c r="E10" i="6"/>
  <c r="E11" i="6"/>
  <c r="E12" i="6"/>
  <c r="E13" i="6"/>
  <c r="E14" i="6"/>
  <c r="E15" i="6"/>
  <c r="E16" i="6"/>
  <c r="E17" i="6"/>
  <c r="E18" i="6"/>
  <c r="E19" i="6"/>
  <c r="G19" i="6" s="1"/>
  <c r="H19" i="6" s="1"/>
  <c r="E20" i="6"/>
  <c r="E21" i="6"/>
  <c r="E22" i="6"/>
  <c r="E23" i="6"/>
  <c r="G23" i="6" s="1"/>
  <c r="H23" i="6" s="1"/>
  <c r="E24" i="6"/>
  <c r="E25" i="6"/>
  <c r="E26" i="6"/>
  <c r="E27" i="6"/>
  <c r="E28" i="6"/>
  <c r="E29" i="6"/>
  <c r="E30" i="6"/>
  <c r="E31" i="6"/>
  <c r="E32" i="6"/>
  <c r="E33" i="6"/>
  <c r="E34" i="6"/>
  <c r="E35" i="6"/>
  <c r="G35" i="6" s="1"/>
  <c r="H35" i="6" s="1"/>
  <c r="E36" i="6"/>
  <c r="E8" i="6"/>
  <c r="J35" i="6"/>
  <c r="J34" i="6"/>
  <c r="J33" i="6"/>
  <c r="J32" i="6"/>
  <c r="J31" i="6"/>
  <c r="J30" i="6"/>
  <c r="J29" i="6"/>
  <c r="G29" i="6"/>
  <c r="H29" i="6" s="1"/>
  <c r="J28" i="6"/>
  <c r="J27" i="6"/>
  <c r="J26" i="6"/>
  <c r="J25" i="6"/>
  <c r="G25" i="6"/>
  <c r="H25" i="6" s="1"/>
  <c r="J24" i="6"/>
  <c r="J23" i="6"/>
  <c r="J22" i="6"/>
  <c r="J21" i="6"/>
  <c r="J20" i="6"/>
  <c r="J19" i="6"/>
  <c r="J18" i="6"/>
  <c r="J17" i="6"/>
  <c r="J16" i="6"/>
  <c r="J15" i="6"/>
  <c r="G15" i="6"/>
  <c r="H15" i="6" s="1"/>
  <c r="J14" i="6"/>
  <c r="J13" i="6"/>
  <c r="J12" i="6"/>
  <c r="J11" i="6"/>
  <c r="J10" i="6"/>
  <c r="J9" i="6"/>
  <c r="J8" i="6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9" i="5"/>
  <c r="G10" i="6" l="1"/>
  <c r="H10" i="6" s="1"/>
  <c r="G14" i="6"/>
  <c r="H14" i="6" s="1"/>
  <c r="G18" i="6"/>
  <c r="H18" i="6" s="1"/>
  <c r="G11" i="6"/>
  <c r="H11" i="6" s="1"/>
  <c r="G28" i="6"/>
  <c r="H28" i="6" s="1"/>
  <c r="G31" i="6"/>
  <c r="H31" i="6" s="1"/>
  <c r="G12" i="6"/>
  <c r="H12" i="6" s="1"/>
  <c r="G9" i="6"/>
  <c r="H9" i="6" s="1"/>
  <c r="G13" i="6"/>
  <c r="H13" i="6" s="1"/>
  <c r="G21" i="6"/>
  <c r="H21" i="6" s="1"/>
  <c r="G26" i="6"/>
  <c r="H26" i="6" s="1"/>
  <c r="G27" i="6"/>
  <c r="H27" i="6" s="1"/>
  <c r="G30" i="6"/>
  <c r="H30" i="6" s="1"/>
  <c r="G34" i="6"/>
  <c r="H34" i="6" s="1"/>
  <c r="G32" i="6"/>
  <c r="H32" i="6" s="1"/>
  <c r="G20" i="6"/>
  <c r="H20" i="6" s="1"/>
  <c r="G36" i="6"/>
  <c r="H36" i="6" s="1"/>
  <c r="G16" i="6"/>
  <c r="H16" i="6" s="1"/>
  <c r="G8" i="6"/>
  <c r="H8" i="6" s="1"/>
  <c r="G17" i="6"/>
  <c r="H17" i="6" s="1"/>
  <c r="G22" i="6"/>
  <c r="H22" i="6" s="1"/>
  <c r="G24" i="6"/>
  <c r="H24" i="6" s="1"/>
  <c r="G33" i="6"/>
  <c r="H33" i="6" s="1"/>
  <c r="G52" i="5"/>
  <c r="H52" i="5" s="1"/>
  <c r="G48" i="5"/>
  <c r="H48" i="5" s="1"/>
  <c r="G46" i="5"/>
  <c r="H46" i="5" s="1"/>
  <c r="G45" i="5"/>
  <c r="H45" i="5" s="1"/>
  <c r="G44" i="5"/>
  <c r="H44" i="5" s="1"/>
  <c r="G42" i="5"/>
  <c r="H42" i="5" s="1"/>
  <c r="G41" i="5"/>
  <c r="H41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1" i="5"/>
  <c r="H31" i="5" s="1"/>
  <c r="G30" i="5"/>
  <c r="H30" i="5" s="1"/>
  <c r="G26" i="5"/>
  <c r="H26" i="5" s="1"/>
  <c r="G25" i="5"/>
  <c r="H25" i="5" s="1"/>
  <c r="G24" i="5"/>
  <c r="H24" i="5" s="1"/>
  <c r="G22" i="5"/>
  <c r="H22" i="5" s="1"/>
  <c r="G21" i="5"/>
  <c r="H21" i="5" s="1"/>
  <c r="G20" i="5"/>
  <c r="H20" i="5" s="1"/>
  <c r="G18" i="5"/>
  <c r="H18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17" i="5" l="1"/>
  <c r="H17" i="5" s="1"/>
  <c r="G49" i="5"/>
  <c r="H49" i="5" s="1"/>
  <c r="G23" i="5"/>
  <c r="H23" i="5" s="1"/>
  <c r="G28" i="5"/>
  <c r="H28" i="5" s="1"/>
  <c r="G29" i="5"/>
  <c r="H29" i="5" s="1"/>
  <c r="G47" i="5"/>
  <c r="H47" i="5" s="1"/>
  <c r="G51" i="5"/>
  <c r="H51" i="5" s="1"/>
  <c r="G19" i="5"/>
  <c r="H19" i="5" s="1"/>
  <c r="G27" i="5"/>
  <c r="H27" i="5" s="1"/>
  <c r="G32" i="5"/>
  <c r="H32" i="5" s="1"/>
  <c r="G40" i="5"/>
  <c r="H40" i="5" s="1"/>
  <c r="G43" i="5"/>
  <c r="H43" i="5" s="1"/>
  <c r="G50" i="5"/>
  <c r="H50" i="5" s="1"/>
</calcChain>
</file>

<file path=xl/sharedStrings.xml><?xml version="1.0" encoding="utf-8"?>
<sst xmlns="http://schemas.openxmlformats.org/spreadsheetml/2006/main" count="60" uniqueCount="31">
  <si>
    <t>Pension</t>
  </si>
  <si>
    <t>Gross</t>
  </si>
  <si>
    <t>Pay</t>
  </si>
  <si>
    <t xml:space="preserve">Pay </t>
  </si>
  <si>
    <t xml:space="preserve">Salary </t>
  </si>
  <si>
    <t>Nat. Ins.</t>
  </si>
  <si>
    <t>Scale</t>
  </si>
  <si>
    <t>as at</t>
  </si>
  <si>
    <t>Group</t>
  </si>
  <si>
    <t xml:space="preserve">EDINBURGH NAPIER UNIVERSITY </t>
  </si>
  <si>
    <t>Hourly</t>
  </si>
  <si>
    <t>Rate</t>
  </si>
  <si>
    <t>Grade 5</t>
  </si>
  <si>
    <t>Grade 4</t>
  </si>
  <si>
    <t>Grade 6</t>
  </si>
  <si>
    <t>Grade 7</t>
  </si>
  <si>
    <t>Grade 2</t>
  </si>
  <si>
    <t>Grade 3</t>
  </si>
  <si>
    <t>point</t>
  </si>
  <si>
    <t>Spine</t>
  </si>
  <si>
    <t>Effective from 01 August 2023</t>
  </si>
  <si>
    <t>New JNCHES Pay scales  2023-2024</t>
  </si>
  <si>
    <t xml:space="preserve">Based on FTE </t>
  </si>
  <si>
    <t xml:space="preserve">35 hours </t>
  </si>
  <si>
    <t xml:space="preserve">Gross Cost </t>
  </si>
  <si>
    <t xml:space="preserve">Hourly Rate </t>
  </si>
  <si>
    <t xml:space="preserve">based on </t>
  </si>
  <si>
    <t xml:space="preserve"> FTE 35 hours </t>
  </si>
  <si>
    <t xml:space="preserve">Annual </t>
  </si>
  <si>
    <t xml:space="preserve">Cost </t>
  </si>
  <si>
    <t>Updated Pension costs from 01/04/24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</si>
</sst>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Alignment="1">
      <alignment horizontal="center"/>
    </xf>
    <xf numFmtId="1" fontId="4" fillId="0" borderId="7" xfId="0" applyNumberFormat="1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17" fontId="4" fillId="0" borderId="7" xfId="0" applyNumberFormat="1" applyFont="1" applyBorder="1" applyAlignment="1">
      <alignment horizontal="center"/>
    </xf>
    <xf numFmtId="17" fontId="4" fillId="0" borderId="8" xfId="0" applyNumberFormat="1" applyFont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4" fontId="4" fillId="0" borderId="25" xfId="0" applyNumberFormat="1" applyFont="1" applyBorder="1" applyAlignment="1">
      <alignment horizontal="center"/>
    </xf>
    <xf numFmtId="17" fontId="4" fillId="0" borderId="25" xfId="0" applyNumberFormat="1" applyFont="1" applyBorder="1" applyAlignment="1">
      <alignment horizontal="center"/>
    </xf>
    <xf numFmtId="17" fontId="4" fillId="0" borderId="17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1" fontId="4" fillId="4" borderId="0" xfId="0" applyNumberFormat="1" applyFont="1" applyFill="1"/>
    <xf numFmtId="0" fontId="4" fillId="4" borderId="0" xfId="0" applyFont="1" applyFill="1" applyAlignment="1">
      <alignment horizontal="center"/>
    </xf>
    <xf numFmtId="14" fontId="4" fillId="4" borderId="0" xfId="0" applyNumberFormat="1" applyFont="1" applyFill="1" applyAlignment="1">
      <alignment horizontal="center"/>
    </xf>
    <xf numFmtId="17" fontId="4" fillId="4" borderId="0" xfId="0" applyNumberFormat="1" applyFont="1" applyFill="1" applyAlignment="1">
      <alignment horizontal="center"/>
    </xf>
    <xf numFmtId="14" fontId="3" fillId="0" borderId="7" xfId="0" applyNumberFormat="1" applyFont="1" applyBorder="1" applyAlignment="1">
      <alignment horizontal="center"/>
    </xf>
    <xf numFmtId="43" fontId="4" fillId="0" borderId="19" xfId="2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5" xfId="0" applyFont="1" applyBorder="1"/>
    <xf numFmtId="0" fontId="4" fillId="0" borderId="0" xfId="1" applyFont="1"/>
    <xf numFmtId="0" fontId="4" fillId="4" borderId="0" xfId="1" applyFont="1" applyFill="1"/>
    <xf numFmtId="0" fontId="4" fillId="3" borderId="30" xfId="3" applyFont="1" applyFill="1" applyBorder="1" applyAlignment="1">
      <alignment horizontal="center"/>
    </xf>
    <xf numFmtId="164" fontId="4" fillId="3" borderId="23" xfId="1" applyNumberFormat="1" applyFont="1" applyFill="1" applyBorder="1" applyAlignment="1">
      <alignment horizontal="center"/>
    </xf>
    <xf numFmtId="1" fontId="4" fillId="4" borderId="0" xfId="1" applyNumberFormat="1" applyFont="1" applyFill="1"/>
    <xf numFmtId="0" fontId="4" fillId="3" borderId="32" xfId="1" applyFont="1" applyFill="1" applyBorder="1" applyAlignment="1">
      <alignment horizontal="center"/>
    </xf>
    <xf numFmtId="0" fontId="4" fillId="3" borderId="20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43" fontId="4" fillId="0" borderId="19" xfId="4" applyFont="1" applyFill="1" applyBorder="1" applyAlignment="1">
      <alignment horizontal="center" vertical="center"/>
    </xf>
    <xf numFmtId="0" fontId="4" fillId="0" borderId="29" xfId="3" applyFont="1" applyBorder="1" applyAlignment="1">
      <alignment horizontal="center"/>
    </xf>
    <xf numFmtId="164" fontId="4" fillId="0" borderId="22" xfId="1" applyNumberFormat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31" xfId="3" applyFont="1" applyBorder="1" applyAlignment="1">
      <alignment horizontal="center"/>
    </xf>
    <xf numFmtId="164" fontId="4" fillId="0" borderId="21" xfId="1" applyNumberFormat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3" borderId="14" xfId="3" applyFont="1" applyFill="1" applyBorder="1" applyAlignment="1">
      <alignment horizontal="center"/>
    </xf>
    <xf numFmtId="0" fontId="4" fillId="0" borderId="13" xfId="3" applyFont="1" applyBorder="1" applyAlignment="1">
      <alignment horizontal="center"/>
    </xf>
    <xf numFmtId="0" fontId="4" fillId="0" borderId="12" xfId="3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1" fontId="4" fillId="0" borderId="17" xfId="3" applyNumberFormat="1" applyFont="1" applyBorder="1" applyAlignment="1">
      <alignment horizontal="center"/>
    </xf>
    <xf numFmtId="0" fontId="4" fillId="0" borderId="16" xfId="3" applyFont="1" applyBorder="1" applyAlignment="1">
      <alignment horizontal="center"/>
    </xf>
    <xf numFmtId="0" fontId="4" fillId="0" borderId="15" xfId="3" applyFont="1" applyBorder="1"/>
    <xf numFmtId="0" fontId="4" fillId="0" borderId="26" xfId="1" applyFont="1" applyBorder="1" applyAlignment="1">
      <alignment horizontal="center"/>
    </xf>
    <xf numFmtId="17" fontId="4" fillId="0" borderId="25" xfId="1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4" fontId="3" fillId="0" borderId="7" xfId="3" applyNumberFormat="1" applyFont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6" xfId="3" applyFont="1" applyBorder="1"/>
    <xf numFmtId="17" fontId="4" fillId="0" borderId="8" xfId="1" applyNumberFormat="1" applyFont="1" applyBorder="1" applyAlignment="1">
      <alignment horizontal="center"/>
    </xf>
    <xf numFmtId="1" fontId="4" fillId="0" borderId="7" xfId="3" applyNumberFormat="1" applyFont="1" applyBorder="1" applyAlignment="1">
      <alignment horizontal="center"/>
    </xf>
    <xf numFmtId="14" fontId="4" fillId="0" borderId="25" xfId="1" applyNumberFormat="1" applyFont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" fontId="4" fillId="0" borderId="3" xfId="3" applyNumberFormat="1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1" xfId="3" applyFont="1" applyBorder="1"/>
    <xf numFmtId="0" fontId="4" fillId="0" borderId="24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0" xfId="3" applyFont="1"/>
    <xf numFmtId="43" fontId="4" fillId="0" borderId="0" xfId="0" applyNumberFormat="1" applyFont="1"/>
    <xf numFmtId="0" fontId="3" fillId="0" borderId="34" xfId="0" applyFont="1" applyBorder="1"/>
    <xf numFmtId="0" fontId="3" fillId="0" borderId="0" xfId="0" applyFont="1"/>
    <xf numFmtId="0" fontId="3" fillId="0" borderId="9" xfId="0" applyFont="1" applyBorder="1"/>
    <xf numFmtId="164" fontId="4" fillId="0" borderId="35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4" fillId="3" borderId="14" xfId="0" applyNumberFormat="1" applyFont="1" applyFill="1" applyBorder="1" applyAlignment="1">
      <alignment horizontal="center"/>
    </xf>
    <xf numFmtId="43" fontId="4" fillId="3" borderId="20" xfId="2" applyFont="1" applyFill="1" applyBorder="1" applyAlignment="1">
      <alignment horizontal="center" vertical="center"/>
    </xf>
    <xf numFmtId="0" fontId="3" fillId="2" borderId="33" xfId="0" applyFont="1" applyFill="1" applyBorder="1"/>
    <xf numFmtId="43" fontId="4" fillId="3" borderId="20" xfId="4" applyFont="1" applyFill="1" applyBorder="1" applyAlignment="1">
      <alignment horizontal="center" vertical="center"/>
    </xf>
    <xf numFmtId="2" fontId="4" fillId="0" borderId="21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164" fontId="4" fillId="3" borderId="22" xfId="1" applyNumberFormat="1" applyFont="1" applyFill="1" applyBorder="1" applyAlignment="1">
      <alignment horizontal="center"/>
    </xf>
    <xf numFmtId="0" fontId="4" fillId="3" borderId="36" xfId="1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3" fontId="4" fillId="0" borderId="0" xfId="1" applyNumberFormat="1" applyFont="1"/>
    <xf numFmtId="3" fontId="4" fillId="0" borderId="0" xfId="0" applyNumberFormat="1" applyFont="1"/>
    <xf numFmtId="0" fontId="4" fillId="0" borderId="37" xfId="0" applyFont="1" applyBorder="1"/>
    <xf numFmtId="0" fontId="4" fillId="0" borderId="38" xfId="0" applyFont="1" applyBorder="1"/>
    <xf numFmtId="0" fontId="4" fillId="0" borderId="1" xfId="3" applyFont="1" applyBorder="1" applyAlignment="1">
      <alignment horizontal="center" vertical="center" textRotation="90"/>
    </xf>
    <xf numFmtId="0" fontId="4" fillId="0" borderId="6" xfId="3" applyFont="1" applyBorder="1" applyAlignment="1">
      <alignment horizontal="center" vertical="center" textRotation="90"/>
    </xf>
    <xf numFmtId="0" fontId="4" fillId="0" borderId="15" xfId="3" applyFont="1" applyBorder="1" applyAlignment="1">
      <alignment horizontal="center" vertical="center" textRotation="90"/>
    </xf>
    <xf numFmtId="0" fontId="4" fillId="0" borderId="24" xfId="3" applyFont="1" applyBorder="1" applyAlignment="1">
      <alignment horizontal="center" vertical="center" textRotation="90"/>
    </xf>
    <xf numFmtId="0" fontId="4" fillId="0" borderId="25" xfId="3" applyFont="1" applyBorder="1" applyAlignment="1">
      <alignment horizontal="center" vertical="center" textRotation="90"/>
    </xf>
    <xf numFmtId="0" fontId="4" fillId="0" borderId="26" xfId="3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4" fillId="0" borderId="25" xfId="0" applyFont="1" applyBorder="1" applyAlignment="1">
      <alignment horizontal="center" vertical="center" textRotation="90"/>
    </xf>
    <xf numFmtId="0" fontId="4" fillId="0" borderId="26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</cellXfs>
  <cellStyles count="5">
    <cellStyle name="Comma" xfId="2" builtinId="3"/>
    <cellStyle name="Comma 2" xfId="4" xr:uid="{0FA42E24-B8A8-4A0F-AB33-EF03B37D8EA0}"/>
    <cellStyle name="Normal" xfId="0" builtinId="0"/>
    <cellStyle name="Normal 2" xfId="1" xr:uid="{00000000-0005-0000-0000-000002000000}"/>
    <cellStyle name="Normal 3" xfId="3" xr:uid="{ECD01A8E-77F0-4EA4-97F4-14F96EEBBF0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7AEF4-ADC4-47D2-B6AC-CA950E5960FA}">
  <sheetPr>
    <pageSetUpPr fitToPage="1"/>
  </sheetPr>
  <dimension ref="B1:J37"/>
  <sheetViews>
    <sheetView zoomScale="85" zoomScaleNormal="85" workbookViewId="0">
      <selection activeCell="N9" sqref="N9"/>
    </sheetView>
  </sheetViews>
  <sheetFormatPr defaultColWidth="8.85546875" defaultRowHeight="14.25" x14ac:dyDescent="0.2"/>
  <cols>
    <col min="1" max="1" width="3.28515625" style="41" customWidth="1"/>
    <col min="2" max="3" width="8.85546875" style="41"/>
    <col min="4" max="4" width="21.85546875" style="41" customWidth="1"/>
    <col min="5" max="5" width="8.7109375" style="41" customWidth="1"/>
    <col min="6" max="7" width="8.85546875" style="41"/>
    <col min="8" max="8" width="15" style="41" bestFit="1" customWidth="1"/>
    <col min="9" max="9" width="3.140625" style="41" customWidth="1"/>
    <col min="10" max="10" width="17.5703125" style="41" customWidth="1"/>
    <col min="11" max="16384" width="8.85546875" style="41"/>
  </cols>
  <sheetData>
    <row r="1" spans="2:10" ht="15" x14ac:dyDescent="0.25">
      <c r="B1" s="89" t="s">
        <v>9</v>
      </c>
      <c r="C1" s="39"/>
      <c r="D1" s="40"/>
      <c r="E1" s="79"/>
      <c r="F1" s="98" t="s">
        <v>30</v>
      </c>
      <c r="G1" s="99"/>
      <c r="H1" s="28"/>
    </row>
    <row r="2" spans="2:10" ht="15" x14ac:dyDescent="0.25">
      <c r="B2" s="81" t="s">
        <v>21</v>
      </c>
      <c r="C2" s="82"/>
      <c r="D2" s="83"/>
      <c r="E2" s="79"/>
      <c r="F2" s="79"/>
    </row>
    <row r="3" spans="2:10" ht="15.75" thickBot="1" x14ac:dyDescent="0.3">
      <c r="B3" s="81" t="s">
        <v>20</v>
      </c>
      <c r="C3" s="82"/>
      <c r="D3" s="83"/>
      <c r="E3" s="79"/>
      <c r="F3" s="79"/>
    </row>
    <row r="4" spans="2:10" x14ac:dyDescent="0.2">
      <c r="B4" s="76" t="s">
        <v>2</v>
      </c>
      <c r="C4" s="75" t="s">
        <v>3</v>
      </c>
      <c r="D4" s="74" t="s">
        <v>4</v>
      </c>
      <c r="E4" s="78" t="s">
        <v>5</v>
      </c>
      <c r="F4" s="78" t="s">
        <v>0</v>
      </c>
      <c r="G4" s="3" t="s">
        <v>1</v>
      </c>
      <c r="H4" s="25" t="s">
        <v>24</v>
      </c>
      <c r="I4" s="42"/>
      <c r="J4" s="77" t="s">
        <v>10</v>
      </c>
    </row>
    <row r="5" spans="2:10" x14ac:dyDescent="0.2">
      <c r="B5" s="69" t="s">
        <v>6</v>
      </c>
      <c r="C5" s="68" t="s">
        <v>6</v>
      </c>
      <c r="D5" s="71" t="s">
        <v>7</v>
      </c>
      <c r="E5" s="73"/>
      <c r="F5" s="73"/>
      <c r="G5" s="7" t="s">
        <v>28</v>
      </c>
      <c r="H5" s="13" t="s">
        <v>25</v>
      </c>
      <c r="I5" s="42"/>
      <c r="J5" s="72" t="s">
        <v>11</v>
      </c>
    </row>
    <row r="6" spans="2:10" ht="15" x14ac:dyDescent="0.25">
      <c r="B6" s="69" t="s">
        <v>8</v>
      </c>
      <c r="C6" s="68" t="s">
        <v>19</v>
      </c>
      <c r="D6" s="67">
        <v>45139</v>
      </c>
      <c r="E6" s="70"/>
      <c r="F6" s="70"/>
      <c r="G6" s="10" t="s">
        <v>29</v>
      </c>
      <c r="H6" s="20" t="s">
        <v>26</v>
      </c>
      <c r="I6" s="42"/>
      <c r="J6" s="65"/>
    </row>
    <row r="7" spans="2:10" ht="15" thickBot="1" x14ac:dyDescent="0.25">
      <c r="B7" s="63"/>
      <c r="C7" s="62" t="s">
        <v>18</v>
      </c>
      <c r="D7" s="61"/>
      <c r="E7" s="66"/>
      <c r="F7" s="66"/>
      <c r="G7" s="24"/>
      <c r="H7" s="26" t="s">
        <v>27</v>
      </c>
      <c r="I7" s="42"/>
      <c r="J7" s="64"/>
    </row>
    <row r="8" spans="2:10" ht="14.25" customHeight="1" x14ac:dyDescent="0.2">
      <c r="B8" s="100" t="s">
        <v>13</v>
      </c>
      <c r="C8" s="50">
        <v>22</v>
      </c>
      <c r="D8" s="49">
        <v>29605</v>
      </c>
      <c r="E8" s="60">
        <f>ROUND(SUM(D8-9100)*13.8%,0)</f>
        <v>2830</v>
      </c>
      <c r="F8" s="60">
        <f>ROUND(SUM(D8*26%),0)</f>
        <v>7697</v>
      </c>
      <c r="G8" s="60">
        <f t="shared" ref="G8:G36" si="0">SUM(D8:F8)</f>
        <v>40132</v>
      </c>
      <c r="H8" s="91">
        <f t="shared" ref="H8:H35" si="1">ROUND(G8/1820,2)</f>
        <v>22.05</v>
      </c>
      <c r="I8" s="42"/>
      <c r="J8" s="55">
        <f t="shared" ref="J8:J36" si="2">ROUND(D8/1820,2)</f>
        <v>16.27</v>
      </c>
    </row>
    <row r="9" spans="2:10" x14ac:dyDescent="0.2">
      <c r="B9" s="101"/>
      <c r="C9" s="50">
        <v>23</v>
      </c>
      <c r="D9" s="49">
        <v>30487</v>
      </c>
      <c r="E9" s="60">
        <f t="shared" ref="E9:E36" si="3">ROUND(SUM(D9-9100)*13.8%,0)</f>
        <v>2951</v>
      </c>
      <c r="F9" s="60">
        <f t="shared" ref="F9:F36" si="4">ROUND(SUM(D9*26%),0)</f>
        <v>7927</v>
      </c>
      <c r="G9" s="53">
        <f t="shared" si="0"/>
        <v>41365</v>
      </c>
      <c r="H9" s="52">
        <f t="shared" si="1"/>
        <v>22.73</v>
      </c>
      <c r="I9" s="42"/>
      <c r="J9" s="51">
        <f t="shared" si="2"/>
        <v>16.75</v>
      </c>
    </row>
    <row r="10" spans="2:10" x14ac:dyDescent="0.2">
      <c r="B10" s="101"/>
      <c r="C10" s="50">
        <v>24</v>
      </c>
      <c r="D10" s="49">
        <v>31396</v>
      </c>
      <c r="E10" s="60">
        <f t="shared" si="3"/>
        <v>3077</v>
      </c>
      <c r="F10" s="60">
        <f t="shared" si="4"/>
        <v>8163</v>
      </c>
      <c r="G10" s="53">
        <f t="shared" si="0"/>
        <v>42636</v>
      </c>
      <c r="H10" s="52">
        <f t="shared" si="1"/>
        <v>23.43</v>
      </c>
      <c r="I10" s="42"/>
      <c r="J10" s="51">
        <f t="shared" si="2"/>
        <v>17.25</v>
      </c>
    </row>
    <row r="11" spans="2:10" x14ac:dyDescent="0.2">
      <c r="B11" s="101"/>
      <c r="C11" s="50">
        <v>25</v>
      </c>
      <c r="D11" s="49">
        <v>32332</v>
      </c>
      <c r="E11" s="60">
        <f t="shared" si="3"/>
        <v>3206</v>
      </c>
      <c r="F11" s="60">
        <f t="shared" si="4"/>
        <v>8406</v>
      </c>
      <c r="G11" s="53">
        <f t="shared" si="0"/>
        <v>43944</v>
      </c>
      <c r="H11" s="52">
        <f t="shared" si="1"/>
        <v>24.15</v>
      </c>
      <c r="I11" s="42"/>
      <c r="J11" s="51">
        <f t="shared" si="2"/>
        <v>17.760000000000002</v>
      </c>
    </row>
    <row r="12" spans="2:10" x14ac:dyDescent="0.2">
      <c r="B12" s="101"/>
      <c r="C12" s="50">
        <v>26</v>
      </c>
      <c r="D12" s="49">
        <v>32982</v>
      </c>
      <c r="E12" s="60">
        <f t="shared" si="3"/>
        <v>3296</v>
      </c>
      <c r="F12" s="60">
        <f t="shared" si="4"/>
        <v>8575</v>
      </c>
      <c r="G12" s="53">
        <f t="shared" si="0"/>
        <v>44853</v>
      </c>
      <c r="H12" s="52">
        <f t="shared" si="1"/>
        <v>24.64</v>
      </c>
      <c r="I12" s="42"/>
      <c r="J12" s="51">
        <f t="shared" si="2"/>
        <v>18.12</v>
      </c>
    </row>
    <row r="13" spans="2:10" x14ac:dyDescent="0.2">
      <c r="B13" s="101"/>
      <c r="C13" s="50">
        <v>27</v>
      </c>
      <c r="D13" s="49">
        <v>33966</v>
      </c>
      <c r="E13" s="60">
        <f t="shared" si="3"/>
        <v>3432</v>
      </c>
      <c r="F13" s="60">
        <f t="shared" si="4"/>
        <v>8831</v>
      </c>
      <c r="G13" s="53">
        <f t="shared" si="0"/>
        <v>46229</v>
      </c>
      <c r="H13" s="52">
        <f t="shared" si="1"/>
        <v>25.4</v>
      </c>
      <c r="I13" s="42"/>
      <c r="J13" s="51">
        <f t="shared" si="2"/>
        <v>18.66</v>
      </c>
    </row>
    <row r="14" spans="2:10" x14ac:dyDescent="0.2">
      <c r="B14" s="101"/>
      <c r="C14" s="50">
        <v>28</v>
      </c>
      <c r="D14" s="49">
        <v>34980</v>
      </c>
      <c r="E14" s="60">
        <f t="shared" si="3"/>
        <v>3571</v>
      </c>
      <c r="F14" s="60">
        <f t="shared" si="4"/>
        <v>9095</v>
      </c>
      <c r="G14" s="53">
        <f t="shared" si="0"/>
        <v>47646</v>
      </c>
      <c r="H14" s="52">
        <f t="shared" si="1"/>
        <v>26.18</v>
      </c>
      <c r="I14" s="42"/>
      <c r="J14" s="51">
        <f t="shared" si="2"/>
        <v>19.22</v>
      </c>
    </row>
    <row r="15" spans="2:10" ht="15" thickBot="1" x14ac:dyDescent="0.25">
      <c r="B15" s="102"/>
      <c r="C15" s="43">
        <v>29</v>
      </c>
      <c r="D15" s="90">
        <v>36024</v>
      </c>
      <c r="E15" s="48">
        <f t="shared" si="3"/>
        <v>3716</v>
      </c>
      <c r="F15" s="48">
        <f t="shared" si="4"/>
        <v>9366</v>
      </c>
      <c r="G15" s="47">
        <f t="shared" si="0"/>
        <v>49106</v>
      </c>
      <c r="H15" s="46">
        <f t="shared" si="1"/>
        <v>26.98</v>
      </c>
      <c r="I15" s="45"/>
      <c r="J15" s="44">
        <f t="shared" si="2"/>
        <v>19.79</v>
      </c>
    </row>
    <row r="16" spans="2:10" ht="14.25" customHeight="1" x14ac:dyDescent="0.2">
      <c r="B16" s="100" t="s">
        <v>12</v>
      </c>
      <c r="C16" s="59">
        <v>29</v>
      </c>
      <c r="D16" s="49">
        <v>36024</v>
      </c>
      <c r="E16" s="60">
        <f t="shared" si="3"/>
        <v>3716</v>
      </c>
      <c r="F16" s="60">
        <f t="shared" si="4"/>
        <v>9366</v>
      </c>
      <c r="G16" s="53">
        <f t="shared" si="0"/>
        <v>49106</v>
      </c>
      <c r="H16" s="56">
        <f t="shared" si="1"/>
        <v>26.98</v>
      </c>
      <c r="I16" s="42"/>
      <c r="J16" s="55">
        <f t="shared" si="2"/>
        <v>19.79</v>
      </c>
    </row>
    <row r="17" spans="2:10" x14ac:dyDescent="0.2">
      <c r="B17" s="101"/>
      <c r="C17" s="58">
        <v>30</v>
      </c>
      <c r="D17" s="49">
        <v>37099</v>
      </c>
      <c r="E17" s="60">
        <f t="shared" si="3"/>
        <v>3864</v>
      </c>
      <c r="F17" s="60">
        <f t="shared" si="4"/>
        <v>9646</v>
      </c>
      <c r="G17" s="53">
        <f t="shared" si="0"/>
        <v>50609</v>
      </c>
      <c r="H17" s="52">
        <f t="shared" si="1"/>
        <v>27.81</v>
      </c>
      <c r="I17" s="42"/>
      <c r="J17" s="51">
        <f t="shared" si="2"/>
        <v>20.38</v>
      </c>
    </row>
    <row r="18" spans="2:10" x14ac:dyDescent="0.2">
      <c r="B18" s="101"/>
      <c r="C18" s="58">
        <v>31</v>
      </c>
      <c r="D18" s="49">
        <v>38205</v>
      </c>
      <c r="E18" s="60">
        <f t="shared" si="3"/>
        <v>4016</v>
      </c>
      <c r="F18" s="60">
        <f t="shared" si="4"/>
        <v>9933</v>
      </c>
      <c r="G18" s="53">
        <f t="shared" si="0"/>
        <v>52154</v>
      </c>
      <c r="H18" s="52">
        <f t="shared" si="1"/>
        <v>28.66</v>
      </c>
      <c r="I18" s="42"/>
      <c r="J18" s="51">
        <f t="shared" si="2"/>
        <v>20.99</v>
      </c>
    </row>
    <row r="19" spans="2:10" x14ac:dyDescent="0.2">
      <c r="B19" s="101"/>
      <c r="C19" s="58">
        <v>32</v>
      </c>
      <c r="D19" s="49">
        <v>39347</v>
      </c>
      <c r="E19" s="60">
        <f t="shared" si="3"/>
        <v>4174</v>
      </c>
      <c r="F19" s="60">
        <f t="shared" si="4"/>
        <v>10230</v>
      </c>
      <c r="G19" s="53">
        <f t="shared" si="0"/>
        <v>53751</v>
      </c>
      <c r="H19" s="52">
        <f t="shared" si="1"/>
        <v>29.53</v>
      </c>
      <c r="I19" s="42"/>
      <c r="J19" s="51">
        <f t="shared" si="2"/>
        <v>21.62</v>
      </c>
    </row>
    <row r="20" spans="2:10" x14ac:dyDescent="0.2">
      <c r="B20" s="101"/>
      <c r="C20" s="58">
        <v>33</v>
      </c>
      <c r="D20" s="49">
        <v>40521</v>
      </c>
      <c r="E20" s="60">
        <f t="shared" si="3"/>
        <v>4336</v>
      </c>
      <c r="F20" s="60">
        <f t="shared" si="4"/>
        <v>10535</v>
      </c>
      <c r="G20" s="53">
        <f t="shared" si="0"/>
        <v>55392</v>
      </c>
      <c r="H20" s="52">
        <f t="shared" si="1"/>
        <v>30.44</v>
      </c>
      <c r="I20" s="42"/>
      <c r="J20" s="51">
        <f t="shared" si="2"/>
        <v>22.26</v>
      </c>
    </row>
    <row r="21" spans="2:10" x14ac:dyDescent="0.2">
      <c r="B21" s="101"/>
      <c r="C21" s="58">
        <v>34</v>
      </c>
      <c r="D21" s="49">
        <v>41732</v>
      </c>
      <c r="E21" s="60">
        <f t="shared" si="3"/>
        <v>4503</v>
      </c>
      <c r="F21" s="60">
        <f t="shared" si="4"/>
        <v>10850</v>
      </c>
      <c r="G21" s="53">
        <f t="shared" si="0"/>
        <v>57085</v>
      </c>
      <c r="H21" s="92">
        <f t="shared" si="1"/>
        <v>31.37</v>
      </c>
      <c r="I21" s="42"/>
      <c r="J21" s="51">
        <f t="shared" si="2"/>
        <v>22.93</v>
      </c>
    </row>
    <row r="22" spans="2:10" x14ac:dyDescent="0.2">
      <c r="B22" s="101"/>
      <c r="C22" s="58">
        <v>35</v>
      </c>
      <c r="D22" s="49">
        <v>42978</v>
      </c>
      <c r="E22" s="60">
        <f t="shared" si="3"/>
        <v>4675</v>
      </c>
      <c r="F22" s="60">
        <f t="shared" si="4"/>
        <v>11174</v>
      </c>
      <c r="G22" s="53">
        <f t="shared" si="0"/>
        <v>58827</v>
      </c>
      <c r="H22" s="52">
        <f t="shared" si="1"/>
        <v>32.32</v>
      </c>
      <c r="I22" s="42"/>
      <c r="J22" s="51">
        <f t="shared" si="2"/>
        <v>23.61</v>
      </c>
    </row>
    <row r="23" spans="2:10" ht="15" customHeight="1" thickBot="1" x14ac:dyDescent="0.25">
      <c r="B23" s="102"/>
      <c r="C23" s="57">
        <v>36</v>
      </c>
      <c r="D23" s="90">
        <v>44263</v>
      </c>
      <c r="E23" s="48">
        <f t="shared" si="3"/>
        <v>4852</v>
      </c>
      <c r="F23" s="48">
        <f t="shared" si="4"/>
        <v>11508</v>
      </c>
      <c r="G23" s="47">
        <f t="shared" si="0"/>
        <v>60623</v>
      </c>
      <c r="H23" s="46">
        <f t="shared" si="1"/>
        <v>33.31</v>
      </c>
      <c r="I23" s="45"/>
      <c r="J23" s="44">
        <f t="shared" si="2"/>
        <v>24.32</v>
      </c>
    </row>
    <row r="24" spans="2:10" ht="14.25" customHeight="1" x14ac:dyDescent="0.2">
      <c r="B24" s="100" t="s">
        <v>14</v>
      </c>
      <c r="C24" s="59">
        <v>36</v>
      </c>
      <c r="D24" s="49">
        <v>44263</v>
      </c>
      <c r="E24" s="60">
        <f t="shared" si="3"/>
        <v>4852</v>
      </c>
      <c r="F24" s="60">
        <f t="shared" si="4"/>
        <v>11508</v>
      </c>
      <c r="G24" s="53">
        <f t="shared" si="0"/>
        <v>60623</v>
      </c>
      <c r="H24" s="56">
        <f t="shared" si="1"/>
        <v>33.31</v>
      </c>
      <c r="I24" s="42"/>
      <c r="J24" s="55">
        <f t="shared" si="2"/>
        <v>24.32</v>
      </c>
    </row>
    <row r="25" spans="2:10" x14ac:dyDescent="0.2">
      <c r="B25" s="101"/>
      <c r="C25" s="58">
        <v>37</v>
      </c>
      <c r="D25" s="49">
        <v>45585</v>
      </c>
      <c r="E25" s="60">
        <f t="shared" si="3"/>
        <v>5035</v>
      </c>
      <c r="F25" s="60">
        <f t="shared" si="4"/>
        <v>11852</v>
      </c>
      <c r="G25" s="53">
        <f t="shared" si="0"/>
        <v>62472</v>
      </c>
      <c r="H25" s="52">
        <f t="shared" si="1"/>
        <v>34.33</v>
      </c>
      <c r="I25" s="42"/>
      <c r="J25" s="51">
        <f t="shared" si="2"/>
        <v>25.05</v>
      </c>
    </row>
    <row r="26" spans="2:10" x14ac:dyDescent="0.2">
      <c r="B26" s="101"/>
      <c r="C26" s="58">
        <v>38</v>
      </c>
      <c r="D26" s="49">
        <v>46974</v>
      </c>
      <c r="E26" s="60">
        <f t="shared" si="3"/>
        <v>5227</v>
      </c>
      <c r="F26" s="60">
        <f t="shared" si="4"/>
        <v>12213</v>
      </c>
      <c r="G26" s="53">
        <f t="shared" si="0"/>
        <v>64414</v>
      </c>
      <c r="H26" s="52">
        <f t="shared" si="1"/>
        <v>35.39</v>
      </c>
      <c r="I26" s="42"/>
      <c r="J26" s="51">
        <f t="shared" si="2"/>
        <v>25.81</v>
      </c>
    </row>
    <row r="27" spans="2:10" x14ac:dyDescent="0.2">
      <c r="B27" s="101"/>
      <c r="C27" s="58">
        <v>40</v>
      </c>
      <c r="D27" s="49">
        <v>49794</v>
      </c>
      <c r="E27" s="60">
        <f t="shared" si="3"/>
        <v>5616</v>
      </c>
      <c r="F27" s="60">
        <f t="shared" si="4"/>
        <v>12946</v>
      </c>
      <c r="G27" s="53">
        <f t="shared" si="0"/>
        <v>68356</v>
      </c>
      <c r="H27" s="52">
        <f t="shared" si="1"/>
        <v>37.56</v>
      </c>
      <c r="I27" s="42"/>
      <c r="J27" s="51">
        <f t="shared" si="2"/>
        <v>27.36</v>
      </c>
    </row>
    <row r="28" spans="2:10" x14ac:dyDescent="0.2">
      <c r="B28" s="101"/>
      <c r="C28" s="58">
        <v>41</v>
      </c>
      <c r="D28" s="49">
        <v>51283</v>
      </c>
      <c r="E28" s="60">
        <f t="shared" si="3"/>
        <v>5821</v>
      </c>
      <c r="F28" s="60">
        <f t="shared" si="4"/>
        <v>13334</v>
      </c>
      <c r="G28" s="53">
        <f t="shared" si="0"/>
        <v>70438</v>
      </c>
      <c r="H28" s="52">
        <f t="shared" si="1"/>
        <v>38.700000000000003</v>
      </c>
      <c r="I28" s="42"/>
      <c r="J28" s="51">
        <f t="shared" si="2"/>
        <v>28.18</v>
      </c>
    </row>
    <row r="29" spans="2:10" x14ac:dyDescent="0.2">
      <c r="B29" s="101"/>
      <c r="C29" s="58">
        <v>43</v>
      </c>
      <c r="D29" s="49">
        <v>54395</v>
      </c>
      <c r="E29" s="60">
        <f t="shared" si="3"/>
        <v>6251</v>
      </c>
      <c r="F29" s="60">
        <f t="shared" si="4"/>
        <v>14143</v>
      </c>
      <c r="G29" s="53">
        <f t="shared" si="0"/>
        <v>74789</v>
      </c>
      <c r="H29" s="52">
        <f t="shared" si="1"/>
        <v>41.09</v>
      </c>
      <c r="I29" s="42"/>
      <c r="J29" s="51">
        <f t="shared" si="2"/>
        <v>29.89</v>
      </c>
    </row>
    <row r="30" spans="2:10" ht="15" customHeight="1" thickBot="1" x14ac:dyDescent="0.25">
      <c r="B30" s="102"/>
      <c r="C30" s="57">
        <v>44</v>
      </c>
      <c r="D30" s="90">
        <v>56021</v>
      </c>
      <c r="E30" s="94">
        <f t="shared" si="3"/>
        <v>6475</v>
      </c>
      <c r="F30" s="48">
        <f t="shared" si="4"/>
        <v>14565</v>
      </c>
      <c r="G30" s="47">
        <f t="shared" si="0"/>
        <v>77061</v>
      </c>
      <c r="H30" s="46">
        <f t="shared" si="1"/>
        <v>42.34</v>
      </c>
      <c r="I30" s="45"/>
      <c r="J30" s="44">
        <f t="shared" si="2"/>
        <v>30.78</v>
      </c>
    </row>
    <row r="31" spans="2:10" ht="15" customHeight="1" x14ac:dyDescent="0.2">
      <c r="B31" s="103" t="s">
        <v>15</v>
      </c>
      <c r="C31" s="54">
        <v>44</v>
      </c>
      <c r="D31" s="49">
        <v>56021</v>
      </c>
      <c r="E31" s="60">
        <f t="shared" si="3"/>
        <v>6475</v>
      </c>
      <c r="F31" s="60">
        <f t="shared" si="4"/>
        <v>14565</v>
      </c>
      <c r="G31" s="53">
        <f t="shared" si="0"/>
        <v>77061</v>
      </c>
      <c r="H31" s="56">
        <f t="shared" si="1"/>
        <v>42.34</v>
      </c>
      <c r="I31" s="42"/>
      <c r="J31" s="55">
        <f t="shared" si="2"/>
        <v>30.78</v>
      </c>
    </row>
    <row r="32" spans="2:10" x14ac:dyDescent="0.2">
      <c r="B32" s="104"/>
      <c r="C32" s="50">
        <v>46</v>
      </c>
      <c r="D32" s="49">
        <v>59421</v>
      </c>
      <c r="E32" s="60">
        <f t="shared" si="3"/>
        <v>6944</v>
      </c>
      <c r="F32" s="60">
        <f t="shared" si="4"/>
        <v>15449</v>
      </c>
      <c r="G32" s="53">
        <f t="shared" si="0"/>
        <v>81814</v>
      </c>
      <c r="H32" s="52">
        <f t="shared" si="1"/>
        <v>44.95</v>
      </c>
      <c r="I32" s="42"/>
      <c r="J32" s="51">
        <f t="shared" si="2"/>
        <v>32.65</v>
      </c>
    </row>
    <row r="33" spans="2:10" x14ac:dyDescent="0.2">
      <c r="B33" s="104"/>
      <c r="C33" s="50">
        <v>47</v>
      </c>
      <c r="D33" s="49">
        <v>61198</v>
      </c>
      <c r="E33" s="60">
        <f t="shared" si="3"/>
        <v>7190</v>
      </c>
      <c r="F33" s="60">
        <f t="shared" si="4"/>
        <v>15911</v>
      </c>
      <c r="G33" s="53">
        <f t="shared" si="0"/>
        <v>84299</v>
      </c>
      <c r="H33" s="52">
        <f t="shared" si="1"/>
        <v>46.32</v>
      </c>
      <c r="I33" s="42"/>
      <c r="J33" s="51">
        <f t="shared" si="2"/>
        <v>33.630000000000003</v>
      </c>
    </row>
    <row r="34" spans="2:10" x14ac:dyDescent="0.2">
      <c r="B34" s="104"/>
      <c r="C34" s="50">
        <v>48</v>
      </c>
      <c r="D34" s="49">
        <v>63029</v>
      </c>
      <c r="E34" s="60">
        <f t="shared" si="3"/>
        <v>7442</v>
      </c>
      <c r="F34" s="60">
        <f t="shared" si="4"/>
        <v>16388</v>
      </c>
      <c r="G34" s="53">
        <f t="shared" si="0"/>
        <v>86859</v>
      </c>
      <c r="H34" s="52">
        <f t="shared" si="1"/>
        <v>47.72</v>
      </c>
      <c r="I34" s="42"/>
      <c r="J34" s="51">
        <f t="shared" si="2"/>
        <v>34.630000000000003</v>
      </c>
    </row>
    <row r="35" spans="2:10" x14ac:dyDescent="0.2">
      <c r="B35" s="104"/>
      <c r="C35" s="50">
        <v>49</v>
      </c>
      <c r="D35" s="49">
        <v>64914</v>
      </c>
      <c r="E35" s="60">
        <f t="shared" si="3"/>
        <v>7702</v>
      </c>
      <c r="F35" s="60">
        <f t="shared" si="4"/>
        <v>16878</v>
      </c>
      <c r="G35" s="53">
        <f t="shared" si="0"/>
        <v>89494</v>
      </c>
      <c r="H35" s="52">
        <f t="shared" si="1"/>
        <v>49.17</v>
      </c>
      <c r="I35" s="42"/>
      <c r="J35" s="51">
        <f t="shared" si="2"/>
        <v>35.67</v>
      </c>
    </row>
    <row r="36" spans="2:10" ht="15" thickBot="1" x14ac:dyDescent="0.25">
      <c r="B36" s="105"/>
      <c r="C36" s="43">
        <v>50</v>
      </c>
      <c r="D36" s="90">
        <v>66857</v>
      </c>
      <c r="E36" s="48">
        <f t="shared" si="3"/>
        <v>7970</v>
      </c>
      <c r="F36" s="48">
        <f t="shared" si="4"/>
        <v>17383</v>
      </c>
      <c r="G36" s="47">
        <f t="shared" si="0"/>
        <v>92210</v>
      </c>
      <c r="H36" s="46">
        <f>ROUND(G36/1885,2)</f>
        <v>48.92</v>
      </c>
      <c r="I36" s="45"/>
      <c r="J36" s="93">
        <f t="shared" si="2"/>
        <v>36.729999999999997</v>
      </c>
    </row>
    <row r="37" spans="2:10" x14ac:dyDescent="0.2">
      <c r="D37" s="96"/>
    </row>
  </sheetData>
  <mergeCells count="4">
    <mergeCell ref="B8:B15"/>
    <mergeCell ref="B16:B23"/>
    <mergeCell ref="B24:B30"/>
    <mergeCell ref="B31:B36"/>
  </mergeCells>
  <pageMargins left="0.70866141732283472" right="0.70866141732283472" top="0.74803149606299213" bottom="0.55118110236220474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53"/>
  <sheetViews>
    <sheetView tabSelected="1" zoomScale="85" zoomScaleNormal="85" workbookViewId="0">
      <selection activeCell="O26" sqref="O26"/>
    </sheetView>
  </sheetViews>
  <sheetFormatPr defaultColWidth="8.85546875" defaultRowHeight="14.25" x14ac:dyDescent="0.2"/>
  <cols>
    <col min="1" max="1" width="2.5703125" style="1" customWidth="1"/>
    <col min="2" max="3" width="8.85546875" style="1"/>
    <col min="4" max="4" width="19.85546875" style="1" customWidth="1"/>
    <col min="5" max="5" width="9.5703125" style="1" customWidth="1"/>
    <col min="6" max="7" width="8.85546875" style="1"/>
    <col min="8" max="8" width="15" style="7" bestFit="1" customWidth="1"/>
    <col min="9" max="9" width="2.5703125" style="1" customWidth="1"/>
    <col min="10" max="10" width="2.85546875" style="1" customWidth="1"/>
    <col min="11" max="11" width="19.85546875" style="1" bestFit="1" customWidth="1"/>
    <col min="12" max="12" width="10.5703125" style="1" bestFit="1" customWidth="1"/>
    <col min="13" max="16384" width="8.85546875" style="1"/>
  </cols>
  <sheetData>
    <row r="1" spans="2:12" ht="15" thickBot="1" x14ac:dyDescent="0.25">
      <c r="F1" s="98" t="s">
        <v>30</v>
      </c>
      <c r="G1" s="99"/>
      <c r="H1" s="28"/>
    </row>
    <row r="2" spans="2:12" ht="15" x14ac:dyDescent="0.25">
      <c r="B2" s="89" t="s">
        <v>9</v>
      </c>
      <c r="C2" s="39"/>
      <c r="D2" s="40"/>
    </row>
    <row r="3" spans="2:12" ht="15" x14ac:dyDescent="0.25">
      <c r="B3" s="81" t="s">
        <v>21</v>
      </c>
      <c r="C3" s="82"/>
      <c r="D3" s="83"/>
    </row>
    <row r="4" spans="2:12" ht="15.75" thickBot="1" x14ac:dyDescent="0.3">
      <c r="B4" s="81" t="s">
        <v>20</v>
      </c>
      <c r="C4" s="82"/>
      <c r="D4" s="83"/>
      <c r="J4" s="7"/>
    </row>
    <row r="5" spans="2:12" x14ac:dyDescent="0.2">
      <c r="B5" s="2" t="s">
        <v>2</v>
      </c>
      <c r="C5" s="3" t="s">
        <v>3</v>
      </c>
      <c r="D5" s="4" t="s">
        <v>4</v>
      </c>
      <c r="E5" s="5" t="s">
        <v>5</v>
      </c>
      <c r="F5" s="5" t="s">
        <v>0</v>
      </c>
      <c r="G5" s="3" t="s">
        <v>1</v>
      </c>
      <c r="H5" s="25" t="s">
        <v>24</v>
      </c>
      <c r="I5" s="34"/>
      <c r="K5" s="21" t="s">
        <v>10</v>
      </c>
    </row>
    <row r="6" spans="2:12" x14ac:dyDescent="0.2">
      <c r="B6" s="6" t="s">
        <v>6</v>
      </c>
      <c r="C6" s="7" t="s">
        <v>6</v>
      </c>
      <c r="D6" s="8" t="s">
        <v>7</v>
      </c>
      <c r="E6" s="9"/>
      <c r="F6" s="9"/>
      <c r="G6" s="7" t="s">
        <v>28</v>
      </c>
      <c r="H6" s="13" t="s">
        <v>25</v>
      </c>
      <c r="I6" s="34"/>
      <c r="K6" s="22" t="s">
        <v>11</v>
      </c>
    </row>
    <row r="7" spans="2:12" ht="15" x14ac:dyDescent="0.25">
      <c r="B7" s="6" t="s">
        <v>8</v>
      </c>
      <c r="C7" s="7" t="s">
        <v>19</v>
      </c>
      <c r="D7" s="37">
        <v>45139</v>
      </c>
      <c r="E7" s="11"/>
      <c r="F7" s="12"/>
      <c r="G7" s="10" t="s">
        <v>29</v>
      </c>
      <c r="H7" s="20" t="s">
        <v>26</v>
      </c>
      <c r="I7" s="35"/>
      <c r="K7" s="23" t="s">
        <v>22</v>
      </c>
    </row>
    <row r="8" spans="2:12" ht="15" thickBot="1" x14ac:dyDescent="0.25">
      <c r="B8" s="17"/>
      <c r="C8" s="18" t="s">
        <v>18</v>
      </c>
      <c r="D8" s="19"/>
      <c r="E8" s="14"/>
      <c r="F8" s="14"/>
      <c r="G8" s="24"/>
      <c r="H8" s="26" t="s">
        <v>27</v>
      </c>
      <c r="I8" s="36"/>
      <c r="K8" s="85" t="s">
        <v>23</v>
      </c>
    </row>
    <row r="9" spans="2:12" x14ac:dyDescent="0.2">
      <c r="B9" s="109" t="s">
        <v>16</v>
      </c>
      <c r="C9" s="16">
        <v>9</v>
      </c>
      <c r="D9" s="38">
        <v>21840</v>
      </c>
      <c r="E9" s="16">
        <f>ROUND(SUM(D9-9100)*13.8%,0)</f>
        <v>1758</v>
      </c>
      <c r="F9" s="16">
        <f>ROUND(SUM(D9*17.6%),0)</f>
        <v>3844</v>
      </c>
      <c r="G9" s="16">
        <f t="shared" ref="G9:G52" si="0">SUM(D9:F9)</f>
        <v>27442</v>
      </c>
      <c r="H9" s="86">
        <f>ROUND(G9/1820,2)</f>
        <v>15.08</v>
      </c>
      <c r="I9" s="33"/>
      <c r="K9" s="84">
        <f>ROUND(D9/1820,2)</f>
        <v>12</v>
      </c>
      <c r="L9" s="80"/>
    </row>
    <row r="10" spans="2:12" x14ac:dyDescent="0.2">
      <c r="B10" s="109"/>
      <c r="C10" s="16">
        <v>10</v>
      </c>
      <c r="D10" s="38">
        <v>22214</v>
      </c>
      <c r="E10" s="16">
        <f t="shared" ref="E10:E52" si="1">ROUND(SUM(D10-9100)*13.8%,0)</f>
        <v>1810</v>
      </c>
      <c r="F10" s="16">
        <f t="shared" ref="F10:F52" si="2">ROUND(SUM(D10*17.6%),0)</f>
        <v>3910</v>
      </c>
      <c r="G10" s="16">
        <f t="shared" si="0"/>
        <v>27934</v>
      </c>
      <c r="H10" s="86">
        <f t="shared" ref="H10:H52" si="3">ROUND(G10/1820,2)</f>
        <v>15.35</v>
      </c>
      <c r="I10" s="33"/>
      <c r="K10" s="27">
        <f t="shared" ref="K10:K52" si="4">ROUND(D10/1820,2)</f>
        <v>12.21</v>
      </c>
      <c r="L10" s="80"/>
    </row>
    <row r="11" spans="2:12" x14ac:dyDescent="0.2">
      <c r="B11" s="109"/>
      <c r="C11" s="16">
        <v>11</v>
      </c>
      <c r="D11" s="38">
        <v>22681</v>
      </c>
      <c r="E11" s="16">
        <f t="shared" si="1"/>
        <v>1874</v>
      </c>
      <c r="F11" s="16">
        <f t="shared" si="2"/>
        <v>3992</v>
      </c>
      <c r="G11" s="16">
        <f t="shared" si="0"/>
        <v>28547</v>
      </c>
      <c r="H11" s="86">
        <f t="shared" si="3"/>
        <v>15.69</v>
      </c>
      <c r="I11" s="33"/>
      <c r="K11" s="27">
        <f t="shared" si="4"/>
        <v>12.46</v>
      </c>
      <c r="L11" s="80"/>
    </row>
    <row r="12" spans="2:12" x14ac:dyDescent="0.2">
      <c r="B12" s="109"/>
      <c r="C12" s="16">
        <v>12</v>
      </c>
      <c r="D12" s="38">
        <v>23144</v>
      </c>
      <c r="E12" s="16">
        <f t="shared" si="1"/>
        <v>1938</v>
      </c>
      <c r="F12" s="16">
        <f t="shared" si="2"/>
        <v>4073</v>
      </c>
      <c r="G12" s="16">
        <f t="shared" si="0"/>
        <v>29155</v>
      </c>
      <c r="H12" s="86">
        <f t="shared" si="3"/>
        <v>16.02</v>
      </c>
      <c r="I12" s="33"/>
      <c r="K12" s="27">
        <f t="shared" si="4"/>
        <v>12.72</v>
      </c>
      <c r="L12" s="80"/>
    </row>
    <row r="13" spans="2:12" x14ac:dyDescent="0.2">
      <c r="B13" s="109"/>
      <c r="C13" s="16">
        <v>13</v>
      </c>
      <c r="D13" s="38">
        <v>23700</v>
      </c>
      <c r="E13" s="16">
        <f t="shared" si="1"/>
        <v>2015</v>
      </c>
      <c r="F13" s="16">
        <f t="shared" si="2"/>
        <v>4171</v>
      </c>
      <c r="G13" s="16">
        <f t="shared" si="0"/>
        <v>29886</v>
      </c>
      <c r="H13" s="86">
        <f t="shared" si="3"/>
        <v>16.420000000000002</v>
      </c>
      <c r="I13" s="33"/>
      <c r="K13" s="27">
        <f t="shared" si="4"/>
        <v>13.02</v>
      </c>
      <c r="L13" s="80"/>
    </row>
    <row r="14" spans="2:12" x14ac:dyDescent="0.2">
      <c r="B14" s="109"/>
      <c r="C14" s="16">
        <v>14</v>
      </c>
      <c r="D14" s="38">
        <v>24248</v>
      </c>
      <c r="E14" s="16">
        <f t="shared" si="1"/>
        <v>2090</v>
      </c>
      <c r="F14" s="16">
        <f t="shared" si="2"/>
        <v>4268</v>
      </c>
      <c r="G14" s="16">
        <f t="shared" si="0"/>
        <v>30606</v>
      </c>
      <c r="H14" s="86">
        <f t="shared" si="3"/>
        <v>16.82</v>
      </c>
      <c r="I14" s="33"/>
      <c r="K14" s="27">
        <f t="shared" si="4"/>
        <v>13.32</v>
      </c>
      <c r="L14" s="80"/>
    </row>
    <row r="15" spans="2:12" ht="15" thickBot="1" x14ac:dyDescent="0.25">
      <c r="B15" s="110"/>
      <c r="C15" s="30">
        <v>15</v>
      </c>
      <c r="D15" s="88">
        <v>24533</v>
      </c>
      <c r="E15" s="30">
        <f t="shared" si="1"/>
        <v>2130</v>
      </c>
      <c r="F15" s="30">
        <f t="shared" si="2"/>
        <v>4318</v>
      </c>
      <c r="G15" s="30">
        <f t="shared" si="0"/>
        <v>30981</v>
      </c>
      <c r="H15" s="30">
        <f t="shared" si="3"/>
        <v>17.02</v>
      </c>
      <c r="I15" s="33"/>
      <c r="K15" s="31">
        <f t="shared" si="4"/>
        <v>13.48</v>
      </c>
      <c r="L15" s="80"/>
    </row>
    <row r="16" spans="2:12" ht="17.25" customHeight="1" x14ac:dyDescent="0.2">
      <c r="B16" s="111" t="s">
        <v>17</v>
      </c>
      <c r="C16" s="15">
        <v>15</v>
      </c>
      <c r="D16" s="38">
        <v>24533</v>
      </c>
      <c r="E16" s="16">
        <f t="shared" si="1"/>
        <v>2130</v>
      </c>
      <c r="F16" s="95">
        <f t="shared" si="2"/>
        <v>4318</v>
      </c>
      <c r="G16" s="16">
        <f t="shared" si="0"/>
        <v>30981</v>
      </c>
      <c r="H16" s="86">
        <f t="shared" si="3"/>
        <v>17.02</v>
      </c>
      <c r="I16" s="33"/>
      <c r="K16" s="27">
        <f t="shared" si="4"/>
        <v>13.48</v>
      </c>
      <c r="L16" s="80"/>
    </row>
    <row r="17" spans="2:12" x14ac:dyDescent="0.2">
      <c r="B17" s="109"/>
      <c r="C17" s="16">
        <v>16</v>
      </c>
      <c r="D17" s="38">
        <v>25138</v>
      </c>
      <c r="E17" s="16">
        <f t="shared" si="1"/>
        <v>2213</v>
      </c>
      <c r="F17" s="16">
        <f t="shared" si="2"/>
        <v>4424</v>
      </c>
      <c r="G17" s="16">
        <f t="shared" si="0"/>
        <v>31775</v>
      </c>
      <c r="H17" s="86">
        <f t="shared" si="3"/>
        <v>17.46</v>
      </c>
      <c r="I17" s="33"/>
      <c r="K17" s="27">
        <f t="shared" si="4"/>
        <v>13.81</v>
      </c>
      <c r="L17" s="80"/>
    </row>
    <row r="18" spans="2:12" x14ac:dyDescent="0.2">
      <c r="B18" s="109"/>
      <c r="C18" s="16">
        <v>17</v>
      </c>
      <c r="D18" s="38">
        <v>25742</v>
      </c>
      <c r="E18" s="16">
        <f t="shared" si="1"/>
        <v>2297</v>
      </c>
      <c r="F18" s="16">
        <f t="shared" si="2"/>
        <v>4531</v>
      </c>
      <c r="G18" s="16">
        <f t="shared" si="0"/>
        <v>32570</v>
      </c>
      <c r="H18" s="86">
        <f t="shared" si="3"/>
        <v>17.899999999999999</v>
      </c>
      <c r="I18" s="33"/>
      <c r="K18" s="27">
        <f t="shared" si="4"/>
        <v>14.14</v>
      </c>
      <c r="L18" s="80"/>
    </row>
    <row r="19" spans="2:12" x14ac:dyDescent="0.2">
      <c r="B19" s="109"/>
      <c r="C19" s="16">
        <v>18</v>
      </c>
      <c r="D19" s="38">
        <v>26444</v>
      </c>
      <c r="E19" s="16">
        <f t="shared" si="1"/>
        <v>2393</v>
      </c>
      <c r="F19" s="16">
        <f t="shared" si="2"/>
        <v>4654</v>
      </c>
      <c r="G19" s="16">
        <f t="shared" si="0"/>
        <v>33491</v>
      </c>
      <c r="H19" s="86">
        <f t="shared" si="3"/>
        <v>18.399999999999999</v>
      </c>
      <c r="I19" s="33"/>
      <c r="K19" s="27">
        <f t="shared" si="4"/>
        <v>14.53</v>
      </c>
      <c r="L19" s="80"/>
    </row>
    <row r="20" spans="2:12" x14ac:dyDescent="0.2">
      <c r="B20" s="109"/>
      <c r="C20" s="16">
        <v>19</v>
      </c>
      <c r="D20" s="38">
        <v>27181</v>
      </c>
      <c r="E20" s="16">
        <f t="shared" si="1"/>
        <v>2495</v>
      </c>
      <c r="F20" s="16">
        <f t="shared" si="2"/>
        <v>4784</v>
      </c>
      <c r="G20" s="16">
        <f t="shared" si="0"/>
        <v>34460</v>
      </c>
      <c r="H20" s="86">
        <f t="shared" si="3"/>
        <v>18.93</v>
      </c>
      <c r="I20" s="33"/>
      <c r="K20" s="27">
        <f t="shared" si="4"/>
        <v>14.93</v>
      </c>
      <c r="L20" s="80"/>
    </row>
    <row r="21" spans="2:12" x14ac:dyDescent="0.2">
      <c r="B21" s="109"/>
      <c r="C21" s="16">
        <v>20</v>
      </c>
      <c r="D21" s="38">
        <v>27979</v>
      </c>
      <c r="E21" s="16">
        <f t="shared" si="1"/>
        <v>2605</v>
      </c>
      <c r="F21" s="16">
        <f t="shared" si="2"/>
        <v>4924</v>
      </c>
      <c r="G21" s="16">
        <f t="shared" si="0"/>
        <v>35508</v>
      </c>
      <c r="H21" s="86">
        <f t="shared" si="3"/>
        <v>19.510000000000002</v>
      </c>
      <c r="I21" s="33"/>
      <c r="K21" s="27">
        <f t="shared" si="4"/>
        <v>15.37</v>
      </c>
      <c r="L21" s="80"/>
    </row>
    <row r="22" spans="2:12" x14ac:dyDescent="0.2">
      <c r="B22" s="109"/>
      <c r="C22" s="16">
        <v>21</v>
      </c>
      <c r="D22" s="38">
        <v>28759</v>
      </c>
      <c r="E22" s="16">
        <f t="shared" si="1"/>
        <v>2713</v>
      </c>
      <c r="F22" s="16">
        <f t="shared" si="2"/>
        <v>5062</v>
      </c>
      <c r="G22" s="16">
        <f t="shared" si="0"/>
        <v>36534</v>
      </c>
      <c r="H22" s="86">
        <f t="shared" si="3"/>
        <v>20.07</v>
      </c>
      <c r="I22" s="33"/>
      <c r="K22" s="27">
        <f t="shared" si="4"/>
        <v>15.8</v>
      </c>
      <c r="L22" s="80"/>
    </row>
    <row r="23" spans="2:12" ht="15" thickBot="1" x14ac:dyDescent="0.25">
      <c r="B23" s="110"/>
      <c r="C23" s="30">
        <v>22</v>
      </c>
      <c r="D23" s="88">
        <v>29605</v>
      </c>
      <c r="E23" s="30">
        <f t="shared" si="1"/>
        <v>2830</v>
      </c>
      <c r="F23" s="30">
        <f t="shared" si="2"/>
        <v>5210</v>
      </c>
      <c r="G23" s="30">
        <f t="shared" si="0"/>
        <v>37645</v>
      </c>
      <c r="H23" s="87">
        <f t="shared" si="3"/>
        <v>20.68</v>
      </c>
      <c r="I23" s="33"/>
      <c r="K23" s="31">
        <f t="shared" si="4"/>
        <v>16.27</v>
      </c>
      <c r="L23" s="80"/>
    </row>
    <row r="24" spans="2:12" x14ac:dyDescent="0.2">
      <c r="B24" s="111" t="s">
        <v>13</v>
      </c>
      <c r="C24" s="29">
        <v>22</v>
      </c>
      <c r="D24" s="38">
        <v>29605</v>
      </c>
      <c r="E24" s="16">
        <f t="shared" si="1"/>
        <v>2830</v>
      </c>
      <c r="F24" s="95">
        <f t="shared" si="2"/>
        <v>5210</v>
      </c>
      <c r="G24" s="16">
        <f t="shared" si="0"/>
        <v>37645</v>
      </c>
      <c r="H24" s="86">
        <f t="shared" si="3"/>
        <v>20.68</v>
      </c>
      <c r="I24" s="33"/>
      <c r="K24" s="27">
        <f t="shared" si="4"/>
        <v>16.27</v>
      </c>
      <c r="L24" s="80"/>
    </row>
    <row r="25" spans="2:12" x14ac:dyDescent="0.2">
      <c r="B25" s="109"/>
      <c r="C25" s="28">
        <v>23</v>
      </c>
      <c r="D25" s="38">
        <v>30487</v>
      </c>
      <c r="E25" s="16">
        <f t="shared" si="1"/>
        <v>2951</v>
      </c>
      <c r="F25" s="16">
        <f t="shared" si="2"/>
        <v>5366</v>
      </c>
      <c r="G25" s="16">
        <f t="shared" si="0"/>
        <v>38804</v>
      </c>
      <c r="H25" s="86">
        <f t="shared" si="3"/>
        <v>21.32</v>
      </c>
      <c r="I25" s="33"/>
      <c r="K25" s="27">
        <f t="shared" si="4"/>
        <v>16.75</v>
      </c>
      <c r="L25" s="80"/>
    </row>
    <row r="26" spans="2:12" x14ac:dyDescent="0.2">
      <c r="B26" s="109"/>
      <c r="C26" s="28">
        <v>24</v>
      </c>
      <c r="D26" s="38">
        <v>31396</v>
      </c>
      <c r="E26" s="16">
        <f t="shared" si="1"/>
        <v>3077</v>
      </c>
      <c r="F26" s="16">
        <f t="shared" si="2"/>
        <v>5526</v>
      </c>
      <c r="G26" s="16">
        <f t="shared" si="0"/>
        <v>39999</v>
      </c>
      <c r="H26" s="86">
        <f t="shared" si="3"/>
        <v>21.98</v>
      </c>
      <c r="I26" s="33"/>
      <c r="K26" s="27">
        <f t="shared" si="4"/>
        <v>17.25</v>
      </c>
      <c r="L26" s="80"/>
    </row>
    <row r="27" spans="2:12" x14ac:dyDescent="0.2">
      <c r="B27" s="109"/>
      <c r="C27" s="28">
        <v>25</v>
      </c>
      <c r="D27" s="38">
        <v>32332</v>
      </c>
      <c r="E27" s="16">
        <f t="shared" si="1"/>
        <v>3206</v>
      </c>
      <c r="F27" s="16">
        <f t="shared" si="2"/>
        <v>5690</v>
      </c>
      <c r="G27" s="16">
        <f t="shared" si="0"/>
        <v>41228</v>
      </c>
      <c r="H27" s="86">
        <f t="shared" si="3"/>
        <v>22.65</v>
      </c>
      <c r="I27" s="33"/>
      <c r="K27" s="27">
        <f t="shared" si="4"/>
        <v>17.760000000000002</v>
      </c>
      <c r="L27" s="80"/>
    </row>
    <row r="28" spans="2:12" x14ac:dyDescent="0.2">
      <c r="B28" s="109"/>
      <c r="C28" s="28">
        <v>26</v>
      </c>
      <c r="D28" s="38">
        <v>32982</v>
      </c>
      <c r="E28" s="16">
        <f t="shared" si="1"/>
        <v>3296</v>
      </c>
      <c r="F28" s="16">
        <f t="shared" si="2"/>
        <v>5805</v>
      </c>
      <c r="G28" s="16">
        <f t="shared" si="0"/>
        <v>42083</v>
      </c>
      <c r="H28" s="86">
        <f t="shared" si="3"/>
        <v>23.12</v>
      </c>
      <c r="I28" s="33"/>
      <c r="K28" s="27">
        <f t="shared" si="4"/>
        <v>18.12</v>
      </c>
      <c r="L28" s="80"/>
    </row>
    <row r="29" spans="2:12" x14ac:dyDescent="0.2">
      <c r="B29" s="109"/>
      <c r="C29" s="28">
        <v>27</v>
      </c>
      <c r="D29" s="38">
        <v>33966</v>
      </c>
      <c r="E29" s="16">
        <f t="shared" si="1"/>
        <v>3432</v>
      </c>
      <c r="F29" s="16">
        <f t="shared" si="2"/>
        <v>5978</v>
      </c>
      <c r="G29" s="16">
        <f t="shared" si="0"/>
        <v>43376</v>
      </c>
      <c r="H29" s="86">
        <f t="shared" si="3"/>
        <v>23.83</v>
      </c>
      <c r="I29" s="33"/>
      <c r="K29" s="27">
        <f t="shared" si="4"/>
        <v>18.66</v>
      </c>
      <c r="L29" s="80"/>
    </row>
    <row r="30" spans="2:12" x14ac:dyDescent="0.2">
      <c r="B30" s="109"/>
      <c r="C30" s="28">
        <v>28</v>
      </c>
      <c r="D30" s="38">
        <v>34980</v>
      </c>
      <c r="E30" s="16">
        <f t="shared" si="1"/>
        <v>3571</v>
      </c>
      <c r="F30" s="16">
        <f t="shared" si="2"/>
        <v>6156</v>
      </c>
      <c r="G30" s="16">
        <f t="shared" si="0"/>
        <v>44707</v>
      </c>
      <c r="H30" s="86">
        <f t="shared" si="3"/>
        <v>24.56</v>
      </c>
      <c r="I30" s="33"/>
      <c r="K30" s="27">
        <f t="shared" si="4"/>
        <v>19.22</v>
      </c>
      <c r="L30" s="80"/>
    </row>
    <row r="31" spans="2:12" ht="15" thickBot="1" x14ac:dyDescent="0.25">
      <c r="B31" s="110"/>
      <c r="C31" s="32">
        <v>29</v>
      </c>
      <c r="D31" s="88">
        <v>36024</v>
      </c>
      <c r="E31" s="30">
        <f t="shared" si="1"/>
        <v>3716</v>
      </c>
      <c r="F31" s="30">
        <f t="shared" si="2"/>
        <v>6340</v>
      </c>
      <c r="G31" s="30">
        <f t="shared" si="0"/>
        <v>46080</v>
      </c>
      <c r="H31" s="30">
        <f t="shared" si="3"/>
        <v>25.32</v>
      </c>
      <c r="I31" s="33"/>
      <c r="K31" s="31">
        <f t="shared" si="4"/>
        <v>19.79</v>
      </c>
      <c r="L31" s="80"/>
    </row>
    <row r="32" spans="2:12" x14ac:dyDescent="0.2">
      <c r="B32" s="111" t="s">
        <v>12</v>
      </c>
      <c r="C32" s="15">
        <v>29</v>
      </c>
      <c r="D32" s="38">
        <v>36024</v>
      </c>
      <c r="E32" s="16">
        <f t="shared" si="1"/>
        <v>3716</v>
      </c>
      <c r="F32" s="95">
        <f t="shared" si="2"/>
        <v>6340</v>
      </c>
      <c r="G32" s="16">
        <f t="shared" si="0"/>
        <v>46080</v>
      </c>
      <c r="H32" s="86">
        <f t="shared" si="3"/>
        <v>25.32</v>
      </c>
      <c r="I32" s="33"/>
      <c r="K32" s="27">
        <f t="shared" si="4"/>
        <v>19.79</v>
      </c>
      <c r="L32" s="80"/>
    </row>
    <row r="33" spans="2:12" x14ac:dyDescent="0.2">
      <c r="B33" s="109"/>
      <c r="C33" s="16">
        <v>30</v>
      </c>
      <c r="D33" s="38">
        <v>37099</v>
      </c>
      <c r="E33" s="16">
        <f t="shared" si="1"/>
        <v>3864</v>
      </c>
      <c r="F33" s="16">
        <f t="shared" si="2"/>
        <v>6529</v>
      </c>
      <c r="G33" s="16">
        <f t="shared" si="0"/>
        <v>47492</v>
      </c>
      <c r="H33" s="86">
        <f t="shared" si="3"/>
        <v>26.09</v>
      </c>
      <c r="I33" s="33"/>
      <c r="K33" s="27">
        <f t="shared" si="4"/>
        <v>20.38</v>
      </c>
      <c r="L33" s="80"/>
    </row>
    <row r="34" spans="2:12" x14ac:dyDescent="0.2">
      <c r="B34" s="109"/>
      <c r="C34" s="16">
        <v>31</v>
      </c>
      <c r="D34" s="38">
        <v>38205</v>
      </c>
      <c r="E34" s="16">
        <f t="shared" si="1"/>
        <v>4016</v>
      </c>
      <c r="F34" s="16">
        <f t="shared" si="2"/>
        <v>6724</v>
      </c>
      <c r="G34" s="16">
        <f t="shared" si="0"/>
        <v>48945</v>
      </c>
      <c r="H34" s="86">
        <f t="shared" si="3"/>
        <v>26.89</v>
      </c>
      <c r="I34" s="33"/>
      <c r="K34" s="27">
        <f t="shared" si="4"/>
        <v>20.99</v>
      </c>
      <c r="L34" s="80"/>
    </row>
    <row r="35" spans="2:12" x14ac:dyDescent="0.2">
      <c r="B35" s="109"/>
      <c r="C35" s="16">
        <v>32</v>
      </c>
      <c r="D35" s="38">
        <v>39347</v>
      </c>
      <c r="E35" s="16">
        <f t="shared" si="1"/>
        <v>4174</v>
      </c>
      <c r="F35" s="16">
        <f t="shared" si="2"/>
        <v>6925</v>
      </c>
      <c r="G35" s="16">
        <f t="shared" si="0"/>
        <v>50446</v>
      </c>
      <c r="H35" s="86">
        <f t="shared" si="3"/>
        <v>27.72</v>
      </c>
      <c r="I35" s="33"/>
      <c r="K35" s="27">
        <f t="shared" si="4"/>
        <v>21.62</v>
      </c>
      <c r="L35" s="80"/>
    </row>
    <row r="36" spans="2:12" x14ac:dyDescent="0.2">
      <c r="B36" s="109"/>
      <c r="C36" s="16">
        <v>33</v>
      </c>
      <c r="D36" s="38">
        <v>40521</v>
      </c>
      <c r="E36" s="16">
        <f t="shared" si="1"/>
        <v>4336</v>
      </c>
      <c r="F36" s="16">
        <f t="shared" si="2"/>
        <v>7132</v>
      </c>
      <c r="G36" s="16">
        <f t="shared" si="0"/>
        <v>51989</v>
      </c>
      <c r="H36" s="86">
        <f t="shared" si="3"/>
        <v>28.57</v>
      </c>
      <c r="I36" s="33"/>
      <c r="K36" s="27">
        <f t="shared" si="4"/>
        <v>22.26</v>
      </c>
      <c r="L36" s="80"/>
    </row>
    <row r="37" spans="2:12" x14ac:dyDescent="0.2">
      <c r="B37" s="109"/>
      <c r="C37" s="16">
        <v>34</v>
      </c>
      <c r="D37" s="38">
        <v>41732</v>
      </c>
      <c r="E37" s="16">
        <f t="shared" si="1"/>
        <v>4503</v>
      </c>
      <c r="F37" s="16">
        <f t="shared" si="2"/>
        <v>7345</v>
      </c>
      <c r="G37" s="16">
        <f t="shared" si="0"/>
        <v>53580</v>
      </c>
      <c r="H37" s="86">
        <f t="shared" si="3"/>
        <v>29.44</v>
      </c>
      <c r="I37" s="33"/>
      <c r="K37" s="27">
        <f t="shared" si="4"/>
        <v>22.93</v>
      </c>
      <c r="L37" s="80"/>
    </row>
    <row r="38" spans="2:12" x14ac:dyDescent="0.2">
      <c r="B38" s="109"/>
      <c r="C38" s="16">
        <v>35</v>
      </c>
      <c r="D38" s="38">
        <v>42978</v>
      </c>
      <c r="E38" s="16">
        <f t="shared" si="1"/>
        <v>4675</v>
      </c>
      <c r="F38" s="16">
        <f t="shared" si="2"/>
        <v>7564</v>
      </c>
      <c r="G38" s="16">
        <f t="shared" si="0"/>
        <v>55217</v>
      </c>
      <c r="H38" s="86">
        <f t="shared" si="3"/>
        <v>30.34</v>
      </c>
      <c r="I38" s="33"/>
      <c r="K38" s="27">
        <f t="shared" si="4"/>
        <v>23.61</v>
      </c>
      <c r="L38" s="80"/>
    </row>
    <row r="39" spans="2:12" ht="15" thickBot="1" x14ac:dyDescent="0.25">
      <c r="B39" s="110"/>
      <c r="C39" s="30">
        <v>36</v>
      </c>
      <c r="D39" s="88">
        <v>44263</v>
      </c>
      <c r="E39" s="30">
        <f t="shared" si="1"/>
        <v>4852</v>
      </c>
      <c r="F39" s="30">
        <f t="shared" si="2"/>
        <v>7790</v>
      </c>
      <c r="G39" s="30">
        <f t="shared" si="0"/>
        <v>56905</v>
      </c>
      <c r="H39" s="30">
        <f t="shared" si="3"/>
        <v>31.27</v>
      </c>
      <c r="I39" s="33"/>
      <c r="K39" s="31">
        <f t="shared" si="4"/>
        <v>24.32</v>
      </c>
      <c r="L39" s="80"/>
    </row>
    <row r="40" spans="2:12" x14ac:dyDescent="0.2">
      <c r="B40" s="111" t="s">
        <v>14</v>
      </c>
      <c r="C40" s="15">
        <v>36</v>
      </c>
      <c r="D40" s="38">
        <v>44263</v>
      </c>
      <c r="E40" s="16">
        <f t="shared" si="1"/>
        <v>4852</v>
      </c>
      <c r="F40" s="95">
        <f t="shared" si="2"/>
        <v>7790</v>
      </c>
      <c r="G40" s="16">
        <f t="shared" si="0"/>
        <v>56905</v>
      </c>
      <c r="H40" s="86">
        <f t="shared" si="3"/>
        <v>31.27</v>
      </c>
      <c r="I40" s="33"/>
      <c r="K40" s="27">
        <f t="shared" si="4"/>
        <v>24.32</v>
      </c>
      <c r="L40" s="80"/>
    </row>
    <row r="41" spans="2:12" x14ac:dyDescent="0.2">
      <c r="B41" s="109"/>
      <c r="C41" s="16">
        <v>37</v>
      </c>
      <c r="D41" s="38">
        <v>45585</v>
      </c>
      <c r="E41" s="16">
        <f t="shared" si="1"/>
        <v>5035</v>
      </c>
      <c r="F41" s="16">
        <f t="shared" si="2"/>
        <v>8023</v>
      </c>
      <c r="G41" s="16">
        <f t="shared" si="0"/>
        <v>58643</v>
      </c>
      <c r="H41" s="86">
        <f t="shared" si="3"/>
        <v>32.22</v>
      </c>
      <c r="I41" s="33"/>
      <c r="K41" s="27">
        <f t="shared" si="4"/>
        <v>25.05</v>
      </c>
      <c r="L41" s="80"/>
    </row>
    <row r="42" spans="2:12" x14ac:dyDescent="0.2">
      <c r="B42" s="109"/>
      <c r="C42" s="16">
        <v>38</v>
      </c>
      <c r="D42" s="38">
        <v>46974</v>
      </c>
      <c r="E42" s="16">
        <f t="shared" si="1"/>
        <v>5227</v>
      </c>
      <c r="F42" s="16">
        <f t="shared" si="2"/>
        <v>8267</v>
      </c>
      <c r="G42" s="16">
        <f t="shared" si="0"/>
        <v>60468</v>
      </c>
      <c r="H42" s="86">
        <f t="shared" si="3"/>
        <v>33.22</v>
      </c>
      <c r="I42" s="33"/>
      <c r="K42" s="27">
        <f t="shared" si="4"/>
        <v>25.81</v>
      </c>
      <c r="L42" s="80"/>
    </row>
    <row r="43" spans="2:12" x14ac:dyDescent="0.2">
      <c r="B43" s="109"/>
      <c r="C43" s="16">
        <v>40</v>
      </c>
      <c r="D43" s="38">
        <v>49794</v>
      </c>
      <c r="E43" s="16">
        <f t="shared" si="1"/>
        <v>5616</v>
      </c>
      <c r="F43" s="16">
        <f t="shared" si="2"/>
        <v>8764</v>
      </c>
      <c r="G43" s="16">
        <f t="shared" si="0"/>
        <v>64174</v>
      </c>
      <c r="H43" s="86">
        <f t="shared" si="3"/>
        <v>35.26</v>
      </c>
      <c r="I43" s="33"/>
      <c r="K43" s="27">
        <f t="shared" si="4"/>
        <v>27.36</v>
      </c>
      <c r="L43" s="80"/>
    </row>
    <row r="44" spans="2:12" x14ac:dyDescent="0.2">
      <c r="B44" s="109"/>
      <c r="C44" s="16">
        <v>41</v>
      </c>
      <c r="D44" s="38">
        <v>51283</v>
      </c>
      <c r="E44" s="16">
        <f t="shared" si="1"/>
        <v>5821</v>
      </c>
      <c r="F44" s="16">
        <f t="shared" si="2"/>
        <v>9026</v>
      </c>
      <c r="G44" s="16">
        <f t="shared" si="0"/>
        <v>66130</v>
      </c>
      <c r="H44" s="86">
        <f t="shared" si="3"/>
        <v>36.340000000000003</v>
      </c>
      <c r="I44" s="33"/>
      <c r="K44" s="27">
        <f t="shared" si="4"/>
        <v>28.18</v>
      </c>
      <c r="L44" s="80"/>
    </row>
    <row r="45" spans="2:12" x14ac:dyDescent="0.2">
      <c r="B45" s="109"/>
      <c r="C45" s="16">
        <v>43</v>
      </c>
      <c r="D45" s="38">
        <v>54395</v>
      </c>
      <c r="E45" s="16">
        <f t="shared" si="1"/>
        <v>6251</v>
      </c>
      <c r="F45" s="16">
        <f t="shared" si="2"/>
        <v>9574</v>
      </c>
      <c r="G45" s="16">
        <f t="shared" si="0"/>
        <v>70220</v>
      </c>
      <c r="H45" s="86">
        <f t="shared" si="3"/>
        <v>38.58</v>
      </c>
      <c r="I45" s="33"/>
      <c r="K45" s="27">
        <f t="shared" si="4"/>
        <v>29.89</v>
      </c>
      <c r="L45" s="80"/>
    </row>
    <row r="46" spans="2:12" ht="15" thickBot="1" x14ac:dyDescent="0.25">
      <c r="B46" s="110"/>
      <c r="C46" s="30">
        <v>44</v>
      </c>
      <c r="D46" s="88">
        <v>56021</v>
      </c>
      <c r="E46" s="30">
        <f t="shared" si="1"/>
        <v>6475</v>
      </c>
      <c r="F46" s="30">
        <f t="shared" si="2"/>
        <v>9860</v>
      </c>
      <c r="G46" s="30">
        <f t="shared" si="0"/>
        <v>72356</v>
      </c>
      <c r="H46" s="30">
        <f t="shared" si="3"/>
        <v>39.76</v>
      </c>
      <c r="I46" s="33"/>
      <c r="K46" s="31">
        <f t="shared" si="4"/>
        <v>30.78</v>
      </c>
      <c r="L46" s="80"/>
    </row>
    <row r="47" spans="2:12" ht="14.25" customHeight="1" x14ac:dyDescent="0.2">
      <c r="B47" s="106" t="s">
        <v>15</v>
      </c>
      <c r="C47" s="29">
        <v>44</v>
      </c>
      <c r="D47" s="38">
        <v>56021</v>
      </c>
      <c r="E47" s="16">
        <f t="shared" si="1"/>
        <v>6475</v>
      </c>
      <c r="F47" s="95">
        <f t="shared" si="2"/>
        <v>9860</v>
      </c>
      <c r="G47" s="16">
        <f t="shared" si="0"/>
        <v>72356</v>
      </c>
      <c r="H47" s="86">
        <f t="shared" si="3"/>
        <v>39.76</v>
      </c>
      <c r="I47" s="33"/>
      <c r="K47" s="27">
        <f t="shared" si="4"/>
        <v>30.78</v>
      </c>
      <c r="L47" s="80"/>
    </row>
    <row r="48" spans="2:12" x14ac:dyDescent="0.2">
      <c r="B48" s="107"/>
      <c r="C48" s="28">
        <v>46</v>
      </c>
      <c r="D48" s="38">
        <v>59421</v>
      </c>
      <c r="E48" s="16">
        <f t="shared" si="1"/>
        <v>6944</v>
      </c>
      <c r="F48" s="16">
        <f t="shared" si="2"/>
        <v>10458</v>
      </c>
      <c r="G48" s="16">
        <f t="shared" si="0"/>
        <v>76823</v>
      </c>
      <c r="H48" s="86">
        <f t="shared" si="3"/>
        <v>42.21</v>
      </c>
      <c r="I48" s="33"/>
      <c r="K48" s="27">
        <f t="shared" si="4"/>
        <v>32.65</v>
      </c>
      <c r="L48" s="80"/>
    </row>
    <row r="49" spans="2:12" x14ac:dyDescent="0.2">
      <c r="B49" s="107"/>
      <c r="C49" s="28">
        <v>47</v>
      </c>
      <c r="D49" s="38">
        <v>61198</v>
      </c>
      <c r="E49" s="16">
        <f t="shared" si="1"/>
        <v>7190</v>
      </c>
      <c r="F49" s="16">
        <f t="shared" si="2"/>
        <v>10771</v>
      </c>
      <c r="G49" s="16">
        <f t="shared" si="0"/>
        <v>79159</v>
      </c>
      <c r="H49" s="86">
        <f t="shared" si="3"/>
        <v>43.49</v>
      </c>
      <c r="I49" s="33"/>
      <c r="K49" s="27">
        <f t="shared" si="4"/>
        <v>33.630000000000003</v>
      </c>
      <c r="L49" s="80"/>
    </row>
    <row r="50" spans="2:12" x14ac:dyDescent="0.2">
      <c r="B50" s="107"/>
      <c r="C50" s="28">
        <v>48</v>
      </c>
      <c r="D50" s="38">
        <v>63029</v>
      </c>
      <c r="E50" s="16">
        <f t="shared" si="1"/>
        <v>7442</v>
      </c>
      <c r="F50" s="16">
        <f t="shared" si="2"/>
        <v>11093</v>
      </c>
      <c r="G50" s="16">
        <f t="shared" si="0"/>
        <v>81564</v>
      </c>
      <c r="H50" s="86">
        <f t="shared" si="3"/>
        <v>44.82</v>
      </c>
      <c r="I50" s="33"/>
      <c r="K50" s="27">
        <f t="shared" si="4"/>
        <v>34.630000000000003</v>
      </c>
      <c r="L50" s="80"/>
    </row>
    <row r="51" spans="2:12" x14ac:dyDescent="0.2">
      <c r="B51" s="107"/>
      <c r="C51" s="28">
        <v>49</v>
      </c>
      <c r="D51" s="38">
        <v>64914</v>
      </c>
      <c r="E51" s="16">
        <f t="shared" si="1"/>
        <v>7702</v>
      </c>
      <c r="F51" s="16">
        <f t="shared" si="2"/>
        <v>11425</v>
      </c>
      <c r="G51" s="16">
        <f t="shared" si="0"/>
        <v>84041</v>
      </c>
      <c r="H51" s="86">
        <f t="shared" si="3"/>
        <v>46.18</v>
      </c>
      <c r="I51" s="33"/>
      <c r="K51" s="27">
        <f t="shared" si="4"/>
        <v>35.67</v>
      </c>
      <c r="L51" s="80"/>
    </row>
    <row r="52" spans="2:12" ht="15" thickBot="1" x14ac:dyDescent="0.25">
      <c r="B52" s="108"/>
      <c r="C52" s="32">
        <v>50</v>
      </c>
      <c r="D52" s="88">
        <v>66857</v>
      </c>
      <c r="E52" s="30">
        <f t="shared" si="1"/>
        <v>7970</v>
      </c>
      <c r="F52" s="30">
        <f t="shared" si="2"/>
        <v>11767</v>
      </c>
      <c r="G52" s="30">
        <f t="shared" si="0"/>
        <v>86594</v>
      </c>
      <c r="H52" s="30">
        <f t="shared" si="3"/>
        <v>47.58</v>
      </c>
      <c r="I52" s="33"/>
      <c r="K52" s="31">
        <f t="shared" si="4"/>
        <v>36.729999999999997</v>
      </c>
      <c r="L52" s="80"/>
    </row>
    <row r="53" spans="2:12" x14ac:dyDescent="0.2">
      <c r="C53" s="7"/>
      <c r="D53" s="97"/>
    </row>
  </sheetData>
  <mergeCells count="6">
    <mergeCell ref="B47:B52"/>
    <mergeCell ref="B9:B15"/>
    <mergeCell ref="B16:B23"/>
    <mergeCell ref="B24:B31"/>
    <mergeCell ref="B32:B39"/>
    <mergeCell ref="B40:B46"/>
  </mergeCells>
  <pageMargins left="0.70866141732283472" right="0.70866141732283472" top="0.74803149606299213" bottom="0.55118110236220474" header="0.31496062992125984" footer="0.31496062992125984"/>
  <pageSetup paperSize="9" scale="9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2F8E08ACC15149987F27117DD23089" ma:contentTypeVersion="94" ma:contentTypeDescription="Create a new document." ma:contentTypeScope="" ma:versionID="0ca8d1e0dd22d111a7782c4ebdecef70">
  <xsd:schema xmlns:xsd="http://www.w3.org/2001/XMLSchema" xmlns:xs="http://www.w3.org/2001/XMLSchema" xmlns:p="http://schemas.microsoft.com/office/2006/metadata/properties" xmlns:ns1="http://schemas.microsoft.com/sharepoint/v3" xmlns:ns2="034498f0-af88-4ead-8ff8-8771186303f3" targetNamespace="http://schemas.microsoft.com/office/2006/metadata/properties" ma:root="true" ma:fieldsID="d78bdaa633c2daa314a07a34caa8c900" ns1:_="" ns2:_="">
    <xsd:import namespace="http://schemas.microsoft.com/sharepoint/v3"/>
    <xsd:import namespace="034498f0-af88-4ead-8ff8-8771186303f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498f0-af88-4ead-8ff8-8771186303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784F43-C826-41DB-B37C-239D53A9AF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EC88D6-78EB-48B0-AE3B-5D1B693BBA6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A6A297-091B-4DF6-A617-06C62F5A7B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4498f0-af88-4ead-8ff8-8771186303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Academic</vt:lpstr>
      <vt:lpstr>Non Academic</vt:lpstr>
    </vt:vector>
  </TitlesOfParts>
  <Company>Napier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Grade 2-7 Payscales 2023-24 with on costs</dc:title>
  <dc:creator>pd70</dc:creator>
  <cp:lastModifiedBy>Burgess, Anne</cp:lastModifiedBy>
  <cp:lastPrinted>2023-05-31T14:55:49Z</cp:lastPrinted>
  <dcterms:created xsi:type="dcterms:W3CDTF">2006-07-31T13:44:09Z</dcterms:created>
  <dcterms:modified xsi:type="dcterms:W3CDTF">2024-05-14T14:51:10Z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0x0101004E2F8E08ACC15149987F27117DD23089</vt:lpwstr>
  </property>
</Properties>
</file>